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8 - кредит сумма\2025\III\"/>
    </mc:Choice>
  </mc:AlternateContent>
  <xr:revisionPtr revIDLastSave="0" documentId="8_{A8047A05-071D-4D4E-9689-0685ABC8EDD5}" xr6:coauthVersionLast="47" xr6:coauthVersionMax="47" xr10:uidLastSave="{00000000-0000-0000-0000-000000000000}"/>
  <bookViews>
    <workbookView xWindow="-120" yWindow="-120" windowWidth="29040" windowHeight="15840" xr2:uid="{8E67CF67-5167-4C76-8D58-3E2A04DBAF1C}"/>
  </bookViews>
  <sheets>
    <sheet name="0008 kredit summa 2025 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H6" i="1"/>
  <c r="F6" i="1" s="1"/>
  <c r="H5" i="1"/>
  <c r="H4" i="1"/>
  <c r="F5" i="1"/>
  <c r="E6" i="1"/>
  <c r="E5" i="1"/>
  <c r="E4" i="1"/>
  <c r="F4" i="1"/>
  <c r="I6" i="1"/>
  <c r="I5" i="1"/>
  <c r="I4" i="1"/>
  <c r="R8" i="1" l="1"/>
  <c r="Q8" i="1"/>
  <c r="P8" i="1"/>
  <c r="O8" i="1"/>
  <c r="N8" i="1"/>
  <c r="M8" i="1"/>
  <c r="K8" i="1"/>
  <c r="L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<sst xmlns="http://schemas.openxmlformats.org/spreadsheetml/2006/main" count="23" uniqueCount="23">
  <si>
    <t>№</t>
  </si>
  <si>
    <t>Tartib raqami</t>
  </si>
  <si>
    <t>Davlat dasturlari doirasida ipoteka kreditlari soni</t>
  </si>
  <si>
    <t>Davlat dasturlari doirasida ipoteka kreditlari summasi</t>
  </si>
  <si>
    <t>Mikroqarz soni</t>
  </si>
  <si>
    <t>Mikroqarz summasi</t>
  </si>
  <si>
    <t>Iste'mol krediti soni</t>
  </si>
  <si>
    <t>Iste'mol krediti summasi</t>
  </si>
  <si>
    <t>Avtokredit soni</t>
  </si>
  <si>
    <t>Avtokredit summasi</t>
  </si>
  <si>
    <t>Ta'lim kreditlari soni</t>
  </si>
  <si>
    <t>Ta'lim kreditlari summasi</t>
  </si>
  <si>
    <t>I chorak</t>
  </si>
  <si>
    <t>II chorak</t>
  </si>
  <si>
    <t>III chorak</t>
  </si>
  <si>
    <t>IV chorak</t>
  </si>
  <si>
    <t>Jami</t>
  </si>
  <si>
    <t>O'z mablag'idan ajratilgan ipoteka kreditlari soni</t>
  </si>
  <si>
    <t>O'z mablag'idan ajratilgan ipoteka kreditlari summasi</t>
  </si>
  <si>
    <t>Jami ajratilgan kreditlar soni</t>
  </si>
  <si>
    <t>Jami ajratilgan kreditlar summasi</t>
  </si>
  <si>
    <t>2025-yil</t>
  </si>
  <si>
    <t>(ming so‘mda)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</si>
</sst>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/>
    <xf numFmtId="3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6B2F-626A-4C5D-B86A-F373929D413E}">
  <dimension ref="B2:R10"/>
  <sheetViews>
    <sheetView tabSelected="1" workbookViewId="0">
      <selection activeCell="E19" sqref="E19"/>
    </sheetView>
  </sheetViews>
  <sheetFormatPr defaultRowHeight="15" x14ac:dyDescent="0.25"/>
  <cols>
    <col min="5" max="5" width="13" customWidth="1"/>
    <col min="6" max="6" width="16.28515625" customWidth="1"/>
    <col min="7" max="7" width="16.7109375" customWidth="1"/>
    <col min="8" max="8" width="24.7109375" customWidth="1"/>
    <col min="9" max="9" width="19.140625" customWidth="1"/>
    <col min="10" max="10" width="23" customWidth="1"/>
    <col min="11" max="18" width="13" customWidth="1"/>
  </cols>
  <sheetData>
    <row r="2" spans="2:18" x14ac:dyDescent="0.25">
      <c r="H2" s="7"/>
      <c r="J2" s="7"/>
      <c r="Q2" t="s">
        <v>22</v>
      </c>
    </row>
    <row r="3" spans="2:18" s="1" customFormat="1" ht="45" x14ac:dyDescent="0.25">
      <c r="B3" s="2" t="s">
        <v>0</v>
      </c>
      <c r="C3" s="2" t="s">
        <v>1</v>
      </c>
      <c r="D3" s="2" t="s">
        <v>21</v>
      </c>
      <c r="E3" s="2" t="s">
        <v>19</v>
      </c>
      <c r="F3" s="2" t="s">
        <v>20</v>
      </c>
      <c r="G3" s="12" t="s">
        <v>17</v>
      </c>
      <c r="H3" s="12" t="s">
        <v>18</v>
      </c>
      <c r="I3" s="12" t="s">
        <v>2</v>
      </c>
      <c r="J3" s="1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10</v>
      </c>
      <c r="R3" s="2" t="s">
        <v>11</v>
      </c>
    </row>
    <row r="4" spans="2:18" x14ac:dyDescent="0.25">
      <c r="B4" s="3">
        <v>1</v>
      </c>
      <c r="C4" s="3">
        <v>1</v>
      </c>
      <c r="D4" s="3" t="s">
        <v>12</v>
      </c>
      <c r="E4" s="8">
        <f>+K4+M4+O4+Q4+G4+I4</f>
        <v>27965</v>
      </c>
      <c r="F4" s="8">
        <f>+L4+N4+P4+R4+H4+J4</f>
        <v>990233421.64761996</v>
      </c>
      <c r="G4" s="13">
        <v>185</v>
      </c>
      <c r="H4" s="13">
        <f>49009539251.6/1000</f>
        <v>49009539.251599997</v>
      </c>
      <c r="I4" s="13">
        <f>1305-24</f>
        <v>1281</v>
      </c>
      <c r="J4" s="13">
        <f>330671231319.81/1000</f>
        <v>330671231.31980997</v>
      </c>
      <c r="K4" s="8">
        <v>24773</v>
      </c>
      <c r="L4" s="8">
        <v>489312493.88817</v>
      </c>
      <c r="M4" s="8">
        <v>182</v>
      </c>
      <c r="N4" s="8">
        <v>4742251.8499999996</v>
      </c>
      <c r="O4" s="8">
        <v>1040</v>
      </c>
      <c r="P4" s="8">
        <v>111840543.58218001</v>
      </c>
      <c r="Q4" s="8">
        <v>504</v>
      </c>
      <c r="R4" s="8">
        <v>4657361.7558599999</v>
      </c>
    </row>
    <row r="5" spans="2:18" x14ac:dyDescent="0.25">
      <c r="B5" s="3">
        <v>2</v>
      </c>
      <c r="C5" s="3">
        <v>2</v>
      </c>
      <c r="D5" s="3" t="s">
        <v>13</v>
      </c>
      <c r="E5" s="8">
        <f t="shared" ref="E5:E6" si="0">+K5+M5+O5+Q5+G5+I5</f>
        <v>25559</v>
      </c>
      <c r="F5" s="8">
        <f t="shared" ref="F5:F6" si="1">+L5+N5+P5+R5+H5+J5</f>
        <v>1192067998.18539</v>
      </c>
      <c r="G5" s="13">
        <v>320</v>
      </c>
      <c r="H5" s="13">
        <f>90969796190/1000</f>
        <v>90969796.189999998</v>
      </c>
      <c r="I5" s="13">
        <f>1910-14</f>
        <v>1896</v>
      </c>
      <c r="J5" s="13">
        <f>519007280476.3/1000</f>
        <v>519007280.4763</v>
      </c>
      <c r="K5" s="8">
        <v>22117</v>
      </c>
      <c r="L5" s="8">
        <v>518551343.83699</v>
      </c>
      <c r="M5" s="8">
        <v>322</v>
      </c>
      <c r="N5" s="8">
        <v>10112317.292679999</v>
      </c>
      <c r="O5" s="8">
        <v>581</v>
      </c>
      <c r="P5" s="8">
        <v>50495805.308840007</v>
      </c>
      <c r="Q5" s="8">
        <v>323</v>
      </c>
      <c r="R5" s="8">
        <v>2931455.0805799998</v>
      </c>
    </row>
    <row r="6" spans="2:18" x14ac:dyDescent="0.25">
      <c r="B6" s="3">
        <v>3</v>
      </c>
      <c r="C6" s="3">
        <v>3</v>
      </c>
      <c r="D6" s="3" t="s">
        <v>14</v>
      </c>
      <c r="E6" s="8">
        <f t="shared" si="0"/>
        <v>24653</v>
      </c>
      <c r="F6" s="8">
        <f t="shared" si="1"/>
        <v>1030314267.6357801</v>
      </c>
      <c r="G6" s="13">
        <v>198</v>
      </c>
      <c r="H6" s="13">
        <f>55381537017.44/1000</f>
        <v>55381537.017440006</v>
      </c>
      <c r="I6" s="13">
        <f>1898-11</f>
        <v>1887</v>
      </c>
      <c r="J6" s="13">
        <f>523889501209.68/1000</f>
        <v>523889501.20968002</v>
      </c>
      <c r="K6" s="8">
        <v>19794</v>
      </c>
      <c r="L6" s="8">
        <v>358951247.00599998</v>
      </c>
      <c r="M6" s="8">
        <v>419</v>
      </c>
      <c r="N6" s="8">
        <v>15370427.55216</v>
      </c>
      <c r="O6" s="8">
        <v>607</v>
      </c>
      <c r="P6" s="8">
        <v>44348073.811999999</v>
      </c>
      <c r="Q6" s="8">
        <v>1748</v>
      </c>
      <c r="R6" s="10">
        <v>32373481.0385</v>
      </c>
    </row>
    <row r="7" spans="2:18" x14ac:dyDescent="0.25">
      <c r="B7" s="3">
        <v>4</v>
      </c>
      <c r="C7" s="3">
        <v>4</v>
      </c>
      <c r="D7" s="3" t="s">
        <v>15</v>
      </c>
      <c r="E7" s="4"/>
      <c r="F7" s="4"/>
      <c r="G7" s="14"/>
      <c r="H7" s="14"/>
      <c r="I7" s="14"/>
      <c r="J7" s="14"/>
      <c r="K7" s="4"/>
      <c r="L7" s="4"/>
      <c r="M7" s="4"/>
      <c r="N7" s="4"/>
      <c r="O7" s="4"/>
      <c r="P7" s="4"/>
      <c r="Q7" s="4"/>
      <c r="R7" s="4"/>
    </row>
    <row r="8" spans="2:18" x14ac:dyDescent="0.25">
      <c r="B8" s="5"/>
      <c r="C8" s="6"/>
      <c r="D8" s="6" t="s">
        <v>16</v>
      </c>
      <c r="E8" s="9">
        <f t="shared" ref="E8:R8" si="2">+SUM(E4:E7)</f>
        <v>78177</v>
      </c>
      <c r="F8" s="9">
        <f t="shared" si="2"/>
        <v>3212615687.4687901</v>
      </c>
      <c r="G8" s="15">
        <f t="shared" si="2"/>
        <v>703</v>
      </c>
      <c r="H8" s="15">
        <f t="shared" si="2"/>
        <v>195360872.45903999</v>
      </c>
      <c r="I8" s="15">
        <f t="shared" si="2"/>
        <v>5064</v>
      </c>
      <c r="J8" s="15">
        <f t="shared" si="2"/>
        <v>1373568013.00579</v>
      </c>
      <c r="K8" s="9">
        <f t="shared" si="2"/>
        <v>66684</v>
      </c>
      <c r="L8" s="9">
        <f t="shared" si="2"/>
        <v>1366815084.7311599</v>
      </c>
      <c r="M8" s="9">
        <f t="shared" si="2"/>
        <v>923</v>
      </c>
      <c r="N8" s="9">
        <f t="shared" si="2"/>
        <v>30224996.694839999</v>
      </c>
      <c r="O8" s="9">
        <f t="shared" si="2"/>
        <v>2228</v>
      </c>
      <c r="P8" s="9">
        <f t="shared" si="2"/>
        <v>206684422.70302001</v>
      </c>
      <c r="Q8" s="9">
        <f t="shared" si="2"/>
        <v>2575</v>
      </c>
      <c r="R8" s="9">
        <f t="shared" si="2"/>
        <v>39962297.87494</v>
      </c>
    </row>
    <row r="10" spans="2:18" x14ac:dyDescent="0.25">
      <c r="I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0008 kredit summa 2025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Gulomov</dc:creator>
  <cp:lastModifiedBy>Suxrob Zidullaev</cp:lastModifiedBy>
  <dcterms:created xsi:type="dcterms:W3CDTF">2025-07-11T07:12:48Z</dcterms:created>
  <dcterms:modified xsi:type="dcterms:W3CDTF">2025-10-21T06:54:59Z</dcterms:modified>
</cp:coreProperties>
</file>